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galter\Desktop\Питание сайт\Календарь\2026\"/>
    </mc:Choice>
  </mc:AlternateContent>
  <bookViews>
    <workbookView xWindow="0" yWindow="0" windowWidth="28800" windowHeight="11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391" i="1" l="1"/>
  <c r="H391" i="1"/>
  <c r="I391" i="1"/>
  <c r="J391" i="1"/>
  <c r="F391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551" i="1" l="1"/>
  <c r="J551" i="1"/>
  <c r="G593" i="1"/>
  <c r="F131" i="1"/>
  <c r="J131" i="1"/>
  <c r="F467" i="1"/>
  <c r="H551" i="1"/>
  <c r="I593" i="1"/>
  <c r="I551" i="1"/>
  <c r="F593" i="1"/>
  <c r="J593" i="1"/>
  <c r="G551" i="1"/>
  <c r="H593" i="1"/>
  <c r="G509" i="1"/>
  <c r="J509" i="1"/>
  <c r="I509" i="1"/>
  <c r="H509" i="1"/>
  <c r="F509" i="1"/>
  <c r="I467" i="1"/>
  <c r="J467" i="1"/>
  <c r="H467" i="1"/>
  <c r="G467" i="1"/>
  <c r="J425" i="1"/>
  <c r="I425" i="1"/>
  <c r="H425" i="1"/>
  <c r="G425" i="1"/>
  <c r="F425" i="1"/>
  <c r="H383" i="1"/>
  <c r="I257" i="1"/>
  <c r="G341" i="1"/>
  <c r="F299" i="1"/>
  <c r="I341" i="1"/>
  <c r="F383" i="1"/>
  <c r="J383" i="1"/>
  <c r="H341" i="1"/>
  <c r="I383" i="1"/>
  <c r="F341" i="1"/>
  <c r="J341" i="1"/>
  <c r="G383" i="1"/>
  <c r="J299" i="1"/>
  <c r="I299" i="1"/>
  <c r="H299" i="1"/>
  <c r="G299" i="1"/>
  <c r="H257" i="1"/>
  <c r="J257" i="1"/>
  <c r="G257" i="1"/>
  <c r="F257" i="1"/>
  <c r="G215" i="1"/>
  <c r="J215" i="1"/>
  <c r="I215" i="1"/>
  <c r="H215" i="1"/>
  <c r="F215" i="1"/>
  <c r="J173" i="1"/>
  <c r="I173" i="1"/>
  <c r="H173" i="1"/>
  <c r="G173" i="1"/>
  <c r="F173" i="1"/>
  <c r="H131" i="1"/>
  <c r="I131" i="1"/>
  <c r="G131" i="1"/>
  <c r="I89" i="1"/>
  <c r="G89" i="1"/>
  <c r="J89" i="1"/>
  <c r="H89" i="1"/>
  <c r="F89" i="1"/>
  <c r="F47" i="1"/>
  <c r="J47" i="1"/>
  <c r="H47" i="1"/>
  <c r="I47" i="1"/>
  <c r="G47" i="1"/>
  <c r="I594" i="1" l="1"/>
  <c r="G594" i="1"/>
  <c r="J594" i="1"/>
  <c r="H594" i="1"/>
  <c r="F594" i="1"/>
  <c r="L405" i="1"/>
  <c r="L410" i="1"/>
  <c r="L74" i="1"/>
  <c r="L69" i="1"/>
  <c r="L269" i="1"/>
  <c r="L299" i="1"/>
  <c r="L215" i="1"/>
  <c r="L185" i="1"/>
  <c r="L214" i="1"/>
  <c r="L81" i="1"/>
  <c r="L501" i="1"/>
  <c r="L585" i="1"/>
  <c r="L116" i="1"/>
  <c r="L111" i="1"/>
  <c r="L494" i="1"/>
  <c r="L489" i="1"/>
  <c r="L594" i="1"/>
  <c r="L153" i="1"/>
  <c r="L158" i="1"/>
  <c r="L375" i="1"/>
  <c r="L340" i="1"/>
  <c r="L46" i="1"/>
  <c r="L368" i="1"/>
  <c r="L363" i="1"/>
  <c r="L353" i="1"/>
  <c r="L383" i="1"/>
  <c r="L550" i="1"/>
  <c r="L341" i="1"/>
  <c r="L311" i="1"/>
  <c r="L447" i="1"/>
  <c r="L452" i="1"/>
  <c r="L531" i="1"/>
  <c r="L536" i="1"/>
  <c r="L509" i="1"/>
  <c r="L479" i="1"/>
  <c r="L459" i="1"/>
  <c r="L563" i="1"/>
  <c r="L593" i="1"/>
  <c r="L551" i="1"/>
  <c r="L521" i="1"/>
  <c r="L88" i="1"/>
  <c r="L256" i="1"/>
  <c r="L508" i="1"/>
  <c r="L101" i="1"/>
  <c r="L131" i="1"/>
  <c r="L165" i="1"/>
  <c r="L227" i="1"/>
  <c r="L257" i="1"/>
  <c r="L326" i="1"/>
  <c r="L321" i="1"/>
  <c r="L573" i="1"/>
  <c r="L578" i="1"/>
  <c r="L298" i="1"/>
  <c r="L437" i="1"/>
  <c r="L467" i="1"/>
  <c r="L207" i="1"/>
  <c r="L39" i="1"/>
  <c r="L395" i="1"/>
  <c r="L425" i="1"/>
  <c r="L123" i="1"/>
  <c r="L172" i="1"/>
  <c r="L284" i="1"/>
  <c r="L279" i="1"/>
  <c r="L543" i="1"/>
  <c r="L466" i="1"/>
  <c r="L424" i="1"/>
  <c r="L195" i="1"/>
  <c r="L200" i="1"/>
  <c r="L291" i="1"/>
  <c r="L333" i="1"/>
  <c r="L17" i="1"/>
  <c r="L47" i="1"/>
  <c r="L143" i="1"/>
  <c r="L173" i="1"/>
  <c r="L59" i="1"/>
  <c r="L89" i="1"/>
  <c r="L32" i="1"/>
  <c r="L27" i="1"/>
  <c r="L592" i="1"/>
  <c r="L382" i="1"/>
  <c r="L242" i="1"/>
  <c r="L237" i="1"/>
  <c r="L417" i="1"/>
  <c r="L130" i="1"/>
  <c r="L249" i="1"/>
</calcChain>
</file>

<file path=xl/sharedStrings.xml><?xml version="1.0" encoding="utf-8"?>
<sst xmlns="http://schemas.openxmlformats.org/spreadsheetml/2006/main" count="584" uniqueCount="93">
  <si>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</si>
  <si>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</si>
  <si>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</si>
  <si>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</si>
  <si>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</si>
  <si>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</si>
  <si>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</si>
  <si>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</si>
  <si>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</si>
  <si>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</si>
  <si>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</si>
  <si>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</si>
  <si>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</si>
  <si>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</si>
  <si>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</si>
  <si>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</si>
  <si>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</si>
  <si>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</si>
  <si>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</si>
  <si>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</si>
  <si>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</si>
  <si>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</si>
  <si>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</si>
  <si>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</si>
  <si>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</si>
  <si>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</si>
  <si>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</si>
  <si>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</si>
  <si>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</si>
  <si>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</si>
  <si>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</si>
  <si>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</si>
  <si>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</si>
  <si>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</si>
  <si>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</si>
  <si>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</si>
  <si>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</si>
  <si>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</si>
  <si>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</si>
  <si>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</si>
  <si>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</si>
  <si>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</si>
  <si>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</si>
  <si>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</si>
  <si>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</si>
  <si>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Паньшина О.В.</t>
  </si>
  <si>
    <t>Хлеб пшеничный</t>
  </si>
  <si>
    <t>Напиток из шиповника</t>
  </si>
  <si>
    <t>Кофейный напиток с молоком</t>
  </si>
  <si>
    <t>Хлеб с маслом и сыром</t>
  </si>
  <si>
    <t>Компот из яблок</t>
  </si>
  <si>
    <t>Каша пшенная молочная с маслом сливочным</t>
  </si>
  <si>
    <t>Яйцо отварное</t>
  </si>
  <si>
    <t>Какао с молоком</t>
  </si>
  <si>
    <t>Йогурт с наполнителем с м.д.ж. 2,5%</t>
  </si>
  <si>
    <t>Хлеб пшеничный с маслом и сыром</t>
  </si>
  <si>
    <t>Каша ячневая молочная с маслом сливочным</t>
  </si>
  <si>
    <t>Каша рисовая молочная вязкая с маслом сливочным</t>
  </si>
  <si>
    <t>Компот из смеси сухофруктов</t>
  </si>
  <si>
    <t>Каша гречневая молочная с маслом сливочным</t>
  </si>
  <si>
    <t>Чай с лимоном</t>
  </si>
  <si>
    <t>МАОУ СОШ №1 с.Петрокаменское</t>
  </si>
  <si>
    <t xml:space="preserve">Йогурт с наполнителем с м.д.ж. 2,5% </t>
  </si>
  <si>
    <t>7,02</t>
  </si>
  <si>
    <t>Груша</t>
  </si>
  <si>
    <t xml:space="preserve">Груша </t>
  </si>
  <si>
    <t xml:space="preserve">Хлеб пшеничный </t>
  </si>
  <si>
    <t>2 603,04</t>
  </si>
  <si>
    <t>61,04</t>
  </si>
  <si>
    <t>258</t>
  </si>
  <si>
    <t>5,09</t>
  </si>
  <si>
    <t>8</t>
  </si>
  <si>
    <t>33</t>
  </si>
  <si>
    <t>Хлеб ржаной</t>
  </si>
  <si>
    <t>Яблоки свежие</t>
  </si>
  <si>
    <t>62,16</t>
  </si>
  <si>
    <t>57</t>
  </si>
  <si>
    <t>40</t>
  </si>
  <si>
    <t>5,02</t>
  </si>
  <si>
    <t>Каша молочная ассорти (рис, пшено) с маслом сливочным</t>
  </si>
  <si>
    <t>Ватрушка с творогом</t>
  </si>
  <si>
    <t>31</t>
  </si>
  <si>
    <t>Каша геркулесовая молочная с маслом сливочным</t>
  </si>
  <si>
    <t>34</t>
  </si>
  <si>
    <t>5,15</t>
  </si>
  <si>
    <t>Булочка дорожная</t>
  </si>
  <si>
    <t>Бутерброд с повидлом</t>
  </si>
  <si>
    <t>Хлеб с сыром</t>
  </si>
  <si>
    <t>Омлет</t>
  </si>
  <si>
    <t>Запеканка творожная со сгущеным молоком</t>
  </si>
  <si>
    <t>Хлеб с маслом</t>
  </si>
  <si>
    <t xml:space="preserve">Макаронные изделия отварные с сыром 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</si>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</sst>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19" xfId="0" applyNumberFormat="1" applyFont="1" applyFill="1" applyBorder="1" applyAlignment="1" applyProtection="1">
      <alignment horizontal="center" vertical="top" wrapText="1"/>
      <protection locked="0"/>
    </xf>
    <xf numFmtId="3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="90" zoomScaleNormal="90" workbookViewId="0">
      <pane xSplit="4" ySplit="5" topLeftCell="E124" activePane="bottomRight" state="frozen"/>
      <selection pane="topRight" activeCell="E1" sqref="E1"/>
      <selection pane="bottomLeft" activeCell="A6" sqref="A6"/>
      <selection pane="bottomRight" activeCell="G132" sqref="G132:I13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61</v>
      </c>
      <c r="D1" s="66"/>
      <c r="E1" s="66"/>
      <c r="F1" s="13" t="s">
        <v>15</v>
      </c>
      <c r="G1" s="2" t="s">
        <v>16</v>
      </c>
      <c r="H1" s="67" t="s">
        <v>44</v>
      </c>
      <c r="I1" s="67"/>
      <c r="J1" s="67"/>
      <c r="K1" s="67"/>
    </row>
    <row r="2" spans="1:12" ht="18" x14ac:dyDescent="0.2">
      <c r="A2" s="43" t="s">
        <v>6</v>
      </c>
      <c r="C2" s="2"/>
      <c r="G2" s="2" t="s">
        <v>17</v>
      </c>
      <c r="H2" s="67" t="s">
        <v>45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46"/>
      <c r="G3" s="2" t="s">
        <v>18</v>
      </c>
      <c r="H3" s="55">
        <v>29</v>
      </c>
      <c r="I3" s="55">
        <v>9</v>
      </c>
      <c r="J3" s="56">
        <v>2025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4.5" thickBot="1" x14ac:dyDescent="0.25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customHeight="1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51</v>
      </c>
      <c r="F6" s="48">
        <v>250</v>
      </c>
      <c r="G6" s="48">
        <v>9</v>
      </c>
      <c r="H6" s="48">
        <v>10</v>
      </c>
      <c r="I6" s="48">
        <v>43</v>
      </c>
      <c r="J6" s="48">
        <v>295</v>
      </c>
      <c r="K6" s="49"/>
      <c r="L6" s="48"/>
    </row>
    <row r="7" spans="1:12" ht="15" x14ac:dyDescent="0.25">
      <c r="A7" s="25"/>
      <c r="B7" s="16"/>
      <c r="C7" s="11"/>
      <c r="D7" s="6"/>
      <c r="E7" s="50" t="s">
        <v>52</v>
      </c>
      <c r="F7" s="51">
        <v>40</v>
      </c>
      <c r="G7" s="51">
        <v>5</v>
      </c>
      <c r="H7" s="51">
        <v>5</v>
      </c>
      <c r="I7" s="51"/>
      <c r="J7" s="51">
        <v>63</v>
      </c>
      <c r="K7" s="52">
        <v>60</v>
      </c>
      <c r="L7" s="51"/>
    </row>
    <row r="8" spans="1:12" ht="15" x14ac:dyDescent="0.25">
      <c r="A8" s="25"/>
      <c r="B8" s="16"/>
      <c r="C8" s="11"/>
      <c r="D8" s="7" t="s">
        <v>21</v>
      </c>
      <c r="E8" s="50" t="s">
        <v>50</v>
      </c>
      <c r="F8" s="51">
        <v>200</v>
      </c>
      <c r="G8" s="51"/>
      <c r="H8" s="51"/>
      <c r="I8" s="51">
        <v>14</v>
      </c>
      <c r="J8" s="51">
        <v>62</v>
      </c>
      <c r="K8" s="52">
        <v>31</v>
      </c>
      <c r="L8" s="51"/>
    </row>
    <row r="9" spans="1:12" ht="15" x14ac:dyDescent="0.25">
      <c r="A9" s="25"/>
      <c r="B9" s="16"/>
      <c r="C9" s="11"/>
      <c r="D9" s="7" t="s">
        <v>22</v>
      </c>
      <c r="E9" s="50" t="s">
        <v>46</v>
      </c>
      <c r="F9" s="51">
        <v>24</v>
      </c>
      <c r="G9" s="51">
        <v>2</v>
      </c>
      <c r="H9" s="51"/>
      <c r="I9" s="51">
        <v>11</v>
      </c>
      <c r="J9" s="51">
        <v>55</v>
      </c>
      <c r="K9" s="52">
        <v>5.0199999999999996</v>
      </c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 t="s">
        <v>62</v>
      </c>
      <c r="F11" s="51">
        <v>125</v>
      </c>
      <c r="G11" s="51">
        <v>6</v>
      </c>
      <c r="H11" s="51">
        <v>4</v>
      </c>
      <c r="I11" s="51">
        <v>4</v>
      </c>
      <c r="J11" s="51">
        <v>79</v>
      </c>
      <c r="K11" s="52">
        <v>7.02</v>
      </c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639</v>
      </c>
      <c r="G13" s="21">
        <f t="shared" ref="G13:J13" si="0">SUM(G6:G12)</f>
        <v>22</v>
      </c>
      <c r="H13" s="21">
        <f t="shared" si="0"/>
        <v>19</v>
      </c>
      <c r="I13" s="21">
        <f t="shared" si="0"/>
        <v>72</v>
      </c>
      <c r="J13" s="21">
        <f t="shared" si="0"/>
        <v>554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27</v>
      </c>
      <c r="E19" s="50"/>
      <c r="F19" s="51"/>
      <c r="G19" s="51"/>
      <c r="H19" s="51"/>
      <c r="I19" s="51"/>
      <c r="J19" s="51"/>
      <c r="K19" s="52"/>
      <c r="L19" s="51"/>
    </row>
    <row r="20" spans="1:12" ht="15" x14ac:dyDescent="0.25">
      <c r="A20" s="25"/>
      <c r="B20" s="16"/>
      <c r="C20" s="11"/>
      <c r="D20" s="7" t="s">
        <v>28</v>
      </c>
      <c r="E20" s="50"/>
      <c r="F20" s="51"/>
      <c r="G20" s="51"/>
      <c r="H20" s="51"/>
      <c r="I20" s="51"/>
      <c r="J20" s="51"/>
      <c r="K20" s="58"/>
      <c r="L20" s="51"/>
    </row>
    <row r="21" spans="1:12" ht="15" x14ac:dyDescent="0.25">
      <c r="A21" s="25"/>
      <c r="B21" s="16"/>
      <c r="C21" s="11"/>
      <c r="D21" s="7" t="s">
        <v>29</v>
      </c>
      <c r="E21" s="50"/>
      <c r="F21" s="51"/>
      <c r="G21" s="51"/>
      <c r="H21" s="51"/>
      <c r="I21" s="51"/>
      <c r="J21" s="51"/>
      <c r="K21" s="58"/>
      <c r="L21" s="51"/>
    </row>
    <row r="22" spans="1:12" ht="15" x14ac:dyDescent="0.25">
      <c r="A22" s="25"/>
      <c r="B22" s="16"/>
      <c r="C22" s="11"/>
      <c r="D22" s="7" t="s">
        <v>30</v>
      </c>
      <c r="E22" s="50"/>
      <c r="F22" s="51"/>
      <c r="G22" s="51"/>
      <c r="H22" s="51"/>
      <c r="I22" s="51"/>
      <c r="J22" s="51"/>
      <c r="K22" s="58"/>
      <c r="L22" s="51"/>
    </row>
    <row r="23" spans="1:12" ht="15" x14ac:dyDescent="0.25">
      <c r="A23" s="25"/>
      <c r="B23" s="16"/>
      <c r="C23" s="11"/>
      <c r="D23" s="7" t="s">
        <v>31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32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22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3" t="s">
        <v>4</v>
      </c>
      <c r="D47" s="64"/>
      <c r="E47" s="33"/>
      <c r="F47" s="34">
        <f>F13+F17+F27+F32+F39+F46</f>
        <v>639</v>
      </c>
      <c r="G47" s="34">
        <f t="shared" ref="G47:J47" si="7">G13+G17+G27+G32+G39+G46</f>
        <v>22</v>
      </c>
      <c r="H47" s="34">
        <f t="shared" si="7"/>
        <v>19</v>
      </c>
      <c r="I47" s="34">
        <f t="shared" si="7"/>
        <v>72</v>
      </c>
      <c r="J47" s="34">
        <f t="shared" si="7"/>
        <v>554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56</v>
      </c>
      <c r="F48" s="48">
        <v>250</v>
      </c>
      <c r="G48" s="48">
        <v>3</v>
      </c>
      <c r="H48" s="48">
        <v>7</v>
      </c>
      <c r="I48" s="48">
        <v>10</v>
      </c>
      <c r="J48" s="48">
        <v>115</v>
      </c>
      <c r="K48" s="49">
        <v>38</v>
      </c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 t="s">
        <v>53</v>
      </c>
      <c r="F50" s="51">
        <v>200</v>
      </c>
      <c r="G50" s="51">
        <v>3</v>
      </c>
      <c r="H50" s="51">
        <v>3</v>
      </c>
      <c r="I50" s="51">
        <v>18</v>
      </c>
      <c r="J50" s="52">
        <v>115</v>
      </c>
      <c r="K50" s="52">
        <v>242</v>
      </c>
      <c r="L50" s="51"/>
    </row>
    <row r="51" spans="1:12" ht="15" x14ac:dyDescent="0.25">
      <c r="A51" s="15"/>
      <c r="B51" s="16"/>
      <c r="C51" s="11"/>
      <c r="D51" s="7" t="s">
        <v>22</v>
      </c>
      <c r="E51" s="50" t="s">
        <v>46</v>
      </c>
      <c r="F51" s="51">
        <v>30</v>
      </c>
      <c r="G51" s="51">
        <v>3</v>
      </c>
      <c r="H51" s="51"/>
      <c r="I51" s="51">
        <v>14</v>
      </c>
      <c r="J51" s="51">
        <v>68</v>
      </c>
      <c r="K51" s="52">
        <v>5.09</v>
      </c>
      <c r="L51" s="51"/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2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480</v>
      </c>
      <c r="G55" s="21">
        <f t="shared" ref="G55" si="8">SUM(G48:G54)</f>
        <v>9</v>
      </c>
      <c r="H55" s="21">
        <f t="shared" ref="H55" si="9">SUM(H48:H54)</f>
        <v>10</v>
      </c>
      <c r="I55" s="21">
        <f t="shared" ref="I55" si="10">SUM(I48:I54)</f>
        <v>42</v>
      </c>
      <c r="J55" s="21">
        <f t="shared" ref="J55" si="11">SUM(J48:J54)</f>
        <v>298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27</v>
      </c>
      <c r="E61" s="50"/>
      <c r="F61" s="51"/>
      <c r="G61" s="51"/>
      <c r="H61" s="51"/>
      <c r="I61" s="51"/>
      <c r="J61" s="51"/>
      <c r="K61" s="52"/>
      <c r="L61" s="51"/>
    </row>
    <row r="62" spans="1:12" ht="15" x14ac:dyDescent="0.25">
      <c r="A62" s="15"/>
      <c r="B62" s="16"/>
      <c r="C62" s="11"/>
      <c r="D62" s="7" t="s">
        <v>28</v>
      </c>
      <c r="E62" s="50"/>
      <c r="F62" s="51"/>
      <c r="G62" s="51"/>
      <c r="H62" s="51"/>
      <c r="I62" s="51"/>
      <c r="J62" s="51"/>
      <c r="K62" s="52"/>
      <c r="L62" s="51"/>
    </row>
    <row r="63" spans="1:12" ht="15" x14ac:dyDescent="0.25">
      <c r="A63" s="15"/>
      <c r="B63" s="16"/>
      <c r="C63" s="11"/>
      <c r="D63" s="7" t="s">
        <v>29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30</v>
      </c>
      <c r="E64" s="50"/>
      <c r="F64" s="51"/>
      <c r="G64" s="51"/>
      <c r="H64" s="51"/>
      <c r="I64" s="51"/>
      <c r="J64" s="51"/>
      <c r="K64" s="52"/>
      <c r="L64" s="51"/>
    </row>
    <row r="65" spans="1:12" ht="15" x14ac:dyDescent="0.25">
      <c r="A65" s="15"/>
      <c r="B65" s="16"/>
      <c r="C65" s="11"/>
      <c r="D65" s="7" t="s">
        <v>31</v>
      </c>
      <c r="E65" s="50"/>
      <c r="F65" s="51"/>
      <c r="G65" s="51"/>
      <c r="H65" s="51"/>
      <c r="I65" s="51"/>
      <c r="J65" s="51"/>
      <c r="K65" s="58"/>
      <c r="L65" s="51"/>
    </row>
    <row r="66" spans="1:12" ht="15" x14ac:dyDescent="0.25">
      <c r="A66" s="15"/>
      <c r="B66" s="16"/>
      <c r="C66" s="11"/>
      <c r="D66" s="7" t="s">
        <v>32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22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3" t="s">
        <v>4</v>
      </c>
      <c r="D89" s="64"/>
      <c r="E89" s="33"/>
      <c r="F89" s="34">
        <f>F55+F59+F69+F74+F81+F88</f>
        <v>480</v>
      </c>
      <c r="G89" s="34">
        <f t="shared" ref="G89" si="38">G55+G59+G69+G74+G81+G88</f>
        <v>9</v>
      </c>
      <c r="H89" s="34">
        <f t="shared" ref="H89" si="39">H55+H59+H69+H74+H81+H88</f>
        <v>10</v>
      </c>
      <c r="I89" s="34">
        <f t="shared" ref="I89" si="40">I55+I59+I69+I74+I81+I88</f>
        <v>42</v>
      </c>
      <c r="J89" s="34">
        <f t="shared" ref="J89" si="41">J55+J59+J69+J74+J81+J88</f>
        <v>298</v>
      </c>
      <c r="K89" s="35"/>
      <c r="L89" s="34">
        <f t="shared" ref="L89" ca="1" si="42">L55+L59+L69+L74+L81+L88</f>
        <v>0</v>
      </c>
    </row>
    <row r="90" spans="1:12" ht="15" customHeight="1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79</v>
      </c>
      <c r="F90" s="48">
        <v>250</v>
      </c>
      <c r="G90" s="48">
        <v>7</v>
      </c>
      <c r="H90" s="48">
        <v>10</v>
      </c>
      <c r="I90" s="48">
        <v>35</v>
      </c>
      <c r="J90" s="48">
        <v>255</v>
      </c>
      <c r="K90" s="49"/>
      <c r="L90" s="48"/>
    </row>
    <row r="91" spans="1:12" ht="15" x14ac:dyDescent="0.25">
      <c r="A91" s="25"/>
      <c r="B91" s="16"/>
      <c r="C91" s="11"/>
      <c r="D91" s="6" t="s">
        <v>22</v>
      </c>
      <c r="E91" s="50" t="s">
        <v>55</v>
      </c>
      <c r="F91" s="51">
        <v>45</v>
      </c>
      <c r="G91" s="51">
        <v>4</v>
      </c>
      <c r="H91" s="51">
        <v>7</v>
      </c>
      <c r="I91" s="51">
        <v>13</v>
      </c>
      <c r="J91" s="51">
        <v>132</v>
      </c>
      <c r="K91" s="52">
        <v>8</v>
      </c>
      <c r="L91" s="51"/>
    </row>
    <row r="92" spans="1:12" ht="15" x14ac:dyDescent="0.25">
      <c r="A92" s="25"/>
      <c r="B92" s="16"/>
      <c r="C92" s="11"/>
      <c r="D92" s="7" t="s">
        <v>21</v>
      </c>
      <c r="E92" s="50" t="s">
        <v>47</v>
      </c>
      <c r="F92" s="51">
        <v>200</v>
      </c>
      <c r="G92" s="51"/>
      <c r="H92" s="51">
        <v>2</v>
      </c>
      <c r="I92" s="51">
        <v>16</v>
      </c>
      <c r="J92" s="51">
        <v>84</v>
      </c>
      <c r="K92" s="52"/>
      <c r="L92" s="51"/>
    </row>
    <row r="93" spans="1:12" ht="15" x14ac:dyDescent="0.25">
      <c r="A93" s="25"/>
      <c r="B93" s="16"/>
      <c r="C93" s="11"/>
      <c r="D93" s="7" t="s">
        <v>22</v>
      </c>
      <c r="E93" s="50" t="s">
        <v>46</v>
      </c>
      <c r="F93" s="51">
        <v>30</v>
      </c>
      <c r="G93" s="51">
        <v>3</v>
      </c>
      <c r="H93" s="51"/>
      <c r="I93" s="51">
        <v>14</v>
      </c>
      <c r="J93" s="51">
        <v>68</v>
      </c>
      <c r="K93" s="52">
        <v>5.09</v>
      </c>
      <c r="L93" s="51"/>
    </row>
    <row r="94" spans="1:12" ht="15" x14ac:dyDescent="0.25">
      <c r="A94" s="25"/>
      <c r="B94" s="16"/>
      <c r="C94" s="11"/>
      <c r="D94" s="7" t="s">
        <v>23</v>
      </c>
      <c r="E94" s="50" t="s">
        <v>64</v>
      </c>
      <c r="F94" s="51">
        <v>150</v>
      </c>
      <c r="G94" s="51">
        <v>1</v>
      </c>
      <c r="H94" s="51"/>
      <c r="I94" s="51">
        <v>15</v>
      </c>
      <c r="J94" s="51">
        <v>71</v>
      </c>
      <c r="K94" s="52">
        <v>61.04</v>
      </c>
      <c r="L94" s="51"/>
    </row>
    <row r="95" spans="1:12" ht="15" x14ac:dyDescent="0.25">
      <c r="A95" s="25"/>
      <c r="B95" s="16"/>
      <c r="C95" s="11"/>
      <c r="D95" s="6"/>
      <c r="E95" s="50" t="s">
        <v>62</v>
      </c>
      <c r="F95" s="51">
        <v>125</v>
      </c>
      <c r="G95" s="51">
        <v>6</v>
      </c>
      <c r="H95" s="51">
        <v>4</v>
      </c>
      <c r="I95" s="51">
        <v>4</v>
      </c>
      <c r="J95" s="51">
        <v>79</v>
      </c>
      <c r="K95" s="52" t="s">
        <v>63</v>
      </c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800</v>
      </c>
      <c r="G97" s="21">
        <f t="shared" ref="G97" si="43">SUM(G90:G96)</f>
        <v>21</v>
      </c>
      <c r="H97" s="21">
        <f t="shared" ref="H97" si="44">SUM(H90:H96)</f>
        <v>23</v>
      </c>
      <c r="I97" s="21">
        <f t="shared" ref="I97" si="45">SUM(I90:I96)</f>
        <v>97</v>
      </c>
      <c r="J97" s="21">
        <f t="shared" ref="J97" si="46">SUM(J90:J96)</f>
        <v>689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27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 x14ac:dyDescent="0.25">
      <c r="A104" s="25"/>
      <c r="B104" s="16"/>
      <c r="C104" s="11"/>
      <c r="D104" s="7" t="s">
        <v>28</v>
      </c>
      <c r="E104" s="50"/>
      <c r="F104" s="51"/>
      <c r="G104" s="51"/>
      <c r="H104" s="51"/>
      <c r="I104" s="51"/>
      <c r="J104" s="51"/>
      <c r="K104" s="58"/>
      <c r="L104" s="51"/>
    </row>
    <row r="105" spans="1:12" ht="15" x14ac:dyDescent="0.25">
      <c r="A105" s="25"/>
      <c r="B105" s="16"/>
      <c r="C105" s="11"/>
      <c r="D105" s="7" t="s">
        <v>29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30</v>
      </c>
      <c r="E106" s="50"/>
      <c r="F106" s="51"/>
      <c r="G106" s="51"/>
      <c r="H106" s="51"/>
      <c r="I106" s="51"/>
      <c r="J106" s="51"/>
      <c r="K106" s="58"/>
      <c r="L106" s="51"/>
    </row>
    <row r="107" spans="1:12" ht="15" x14ac:dyDescent="0.25">
      <c r="A107" s="25"/>
      <c r="B107" s="16"/>
      <c r="C107" s="11"/>
      <c r="D107" s="7" t="s">
        <v>31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 x14ac:dyDescent="0.25">
      <c r="A108" s="25"/>
      <c r="B108" s="16"/>
      <c r="C108" s="11"/>
      <c r="D108" s="7" t="s">
        <v>32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22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3" t="s">
        <v>4</v>
      </c>
      <c r="D131" s="64"/>
      <c r="E131" s="33"/>
      <c r="F131" s="34">
        <f>F97+F101+F111+F116+F123+F130</f>
        <v>800</v>
      </c>
      <c r="G131" s="34">
        <f t="shared" ref="G131" si="72">G97+G101+G111+G116+G123+G130</f>
        <v>21</v>
      </c>
      <c r="H131" s="34">
        <f t="shared" ref="H131" si="73">H97+H101+H111+H116+H123+H130</f>
        <v>23</v>
      </c>
      <c r="I131" s="34">
        <f t="shared" ref="I131" si="74">I97+I101+I111+I116+I123+I130</f>
        <v>97</v>
      </c>
      <c r="J131" s="34">
        <f t="shared" ref="J131" si="75">J97+J101+J111+J116+J123+J130</f>
        <v>689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57</v>
      </c>
      <c r="F132" s="48">
        <v>250</v>
      </c>
      <c r="G132" s="48">
        <v>7</v>
      </c>
      <c r="H132" s="48">
        <v>8</v>
      </c>
      <c r="I132" s="48">
        <v>51</v>
      </c>
      <c r="J132" s="48">
        <v>309</v>
      </c>
      <c r="K132" s="49">
        <v>40</v>
      </c>
      <c r="L132" s="48"/>
    </row>
    <row r="133" spans="1:12" ht="15" x14ac:dyDescent="0.25">
      <c r="A133" s="25"/>
      <c r="B133" s="16"/>
      <c r="C133" s="11"/>
      <c r="D133" s="6"/>
      <c r="E133" s="50" t="s">
        <v>87</v>
      </c>
      <c r="F133" s="51">
        <v>50</v>
      </c>
      <c r="G133" s="51">
        <v>8</v>
      </c>
      <c r="H133" s="51">
        <v>6</v>
      </c>
      <c r="I133" s="51">
        <v>14</v>
      </c>
      <c r="J133" s="51">
        <v>142</v>
      </c>
      <c r="K133" s="59">
        <v>13022</v>
      </c>
      <c r="L133" s="51"/>
    </row>
    <row r="134" spans="1:12" ht="15" x14ac:dyDescent="0.25">
      <c r="A134" s="25"/>
      <c r="B134" s="16"/>
      <c r="C134" s="11"/>
      <c r="D134" s="7" t="s">
        <v>21</v>
      </c>
      <c r="E134" s="50" t="s">
        <v>60</v>
      </c>
      <c r="F134" s="51">
        <v>200</v>
      </c>
      <c r="G134" s="51"/>
      <c r="H134" s="51"/>
      <c r="I134" s="51">
        <v>5</v>
      </c>
      <c r="J134" s="51">
        <v>22</v>
      </c>
      <c r="K134" s="52" t="s">
        <v>72</v>
      </c>
      <c r="L134" s="51"/>
    </row>
    <row r="135" spans="1:12" ht="15" x14ac:dyDescent="0.25">
      <c r="A135" s="25"/>
      <c r="B135" s="16"/>
      <c r="C135" s="11"/>
      <c r="D135" s="7" t="s">
        <v>22</v>
      </c>
      <c r="E135" s="50" t="s">
        <v>46</v>
      </c>
      <c r="F135" s="51">
        <v>30</v>
      </c>
      <c r="G135" s="51">
        <v>3</v>
      </c>
      <c r="H135" s="51"/>
      <c r="I135" s="51">
        <v>14</v>
      </c>
      <c r="J135" s="51">
        <v>68</v>
      </c>
      <c r="K135" s="52" t="s">
        <v>70</v>
      </c>
      <c r="L135" s="51"/>
    </row>
    <row r="136" spans="1:12" ht="15" x14ac:dyDescent="0.2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 t="s">
        <v>80</v>
      </c>
      <c r="F137" s="51">
        <v>65</v>
      </c>
      <c r="G137" s="51">
        <v>9</v>
      </c>
      <c r="H137" s="51">
        <v>7</v>
      </c>
      <c r="I137" s="51">
        <v>30</v>
      </c>
      <c r="J137" s="51">
        <v>219</v>
      </c>
      <c r="K137" s="52">
        <v>3.04</v>
      </c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595</v>
      </c>
      <c r="G139" s="21">
        <f t="shared" ref="G139" si="77">SUM(G132:G138)</f>
        <v>27</v>
      </c>
      <c r="H139" s="21">
        <f t="shared" ref="H139" si="78">SUM(H132:H138)</f>
        <v>21</v>
      </c>
      <c r="I139" s="21">
        <f t="shared" ref="I139" si="79">SUM(I132:I138)</f>
        <v>114</v>
      </c>
      <c r="J139" s="21">
        <f t="shared" ref="J139" si="80">SUM(J132:J138)</f>
        <v>760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.75" thickBot="1" x14ac:dyDescent="0.3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47"/>
      <c r="F144" s="48"/>
      <c r="G144" s="48"/>
      <c r="H144" s="48"/>
      <c r="I144" s="48"/>
      <c r="J144" s="48"/>
      <c r="K144" s="49"/>
      <c r="L144" s="48"/>
    </row>
    <row r="145" spans="1:12" ht="15" x14ac:dyDescent="0.25">
      <c r="A145" s="25"/>
      <c r="B145" s="16"/>
      <c r="C145" s="11"/>
      <c r="D145" s="7" t="s">
        <v>27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 x14ac:dyDescent="0.25">
      <c r="A146" s="25"/>
      <c r="B146" s="16"/>
      <c r="C146" s="11"/>
      <c r="D146" s="7" t="s">
        <v>28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 x14ac:dyDescent="0.25">
      <c r="A147" s="25"/>
      <c r="B147" s="16"/>
      <c r="C147" s="11"/>
      <c r="D147" s="7" t="s">
        <v>29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30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 x14ac:dyDescent="0.25">
      <c r="A149" s="25"/>
      <c r="B149" s="16"/>
      <c r="C149" s="11"/>
      <c r="D149" s="7" t="s">
        <v>31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7" t="s">
        <v>32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30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22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3" t="s">
        <v>4</v>
      </c>
      <c r="D173" s="64"/>
      <c r="E173" s="33"/>
      <c r="F173" s="34">
        <f>F139+F143+F153+F158+F165+F172</f>
        <v>595</v>
      </c>
      <c r="G173" s="34">
        <f t="shared" ref="G173" si="107">G139+G143+G153+G158+G165+G172</f>
        <v>27</v>
      </c>
      <c r="H173" s="34">
        <f t="shared" ref="H173" si="108">H139+H143+H153+H158+H165+H172</f>
        <v>21</v>
      </c>
      <c r="I173" s="34">
        <f t="shared" ref="I173" si="109">I139+I143+I153+I158+I165+I172</f>
        <v>114</v>
      </c>
      <c r="J173" s="34">
        <f t="shared" ref="J173" si="110">J139+J143+J153+J158+J165+J172</f>
        <v>760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89</v>
      </c>
      <c r="F174" s="48">
        <v>180</v>
      </c>
      <c r="G174" s="48">
        <v>29</v>
      </c>
      <c r="H174" s="48">
        <v>19</v>
      </c>
      <c r="I174" s="48">
        <v>41</v>
      </c>
      <c r="J174" s="48">
        <v>457</v>
      </c>
      <c r="K174" s="49">
        <v>6</v>
      </c>
      <c r="L174" s="48"/>
    </row>
    <row r="175" spans="1:12" ht="15" x14ac:dyDescent="0.25">
      <c r="A175" s="25"/>
      <c r="B175" s="16"/>
      <c r="C175" s="11"/>
      <c r="D175" s="6"/>
      <c r="E175" s="50" t="s">
        <v>86</v>
      </c>
      <c r="F175" s="51">
        <v>55</v>
      </c>
      <c r="G175" s="51">
        <v>3</v>
      </c>
      <c r="H175" s="51">
        <v>4</v>
      </c>
      <c r="I175" s="51">
        <v>18</v>
      </c>
      <c r="J175" s="51">
        <v>123</v>
      </c>
      <c r="K175" s="52">
        <v>2.02</v>
      </c>
      <c r="L175" s="51"/>
    </row>
    <row r="176" spans="1:12" ht="15" x14ac:dyDescent="0.25">
      <c r="A176" s="25"/>
      <c r="B176" s="16"/>
      <c r="C176" s="11"/>
      <c r="D176" s="7" t="s">
        <v>21</v>
      </c>
      <c r="E176" s="50" t="s">
        <v>48</v>
      </c>
      <c r="F176" s="51">
        <v>200</v>
      </c>
      <c r="G176" s="51">
        <v>3</v>
      </c>
      <c r="H176" s="51">
        <v>3</v>
      </c>
      <c r="I176" s="51">
        <v>16</v>
      </c>
      <c r="J176" s="51">
        <v>106</v>
      </c>
      <c r="K176" s="52" t="s">
        <v>69</v>
      </c>
      <c r="L176" s="51"/>
    </row>
    <row r="177" spans="1:12" ht="15" x14ac:dyDescent="0.25">
      <c r="A177" s="25"/>
      <c r="B177" s="16"/>
      <c r="C177" s="11"/>
      <c r="D177" s="7" t="s">
        <v>22</v>
      </c>
      <c r="E177" s="50" t="s">
        <v>66</v>
      </c>
      <c r="F177" s="51">
        <v>30</v>
      </c>
      <c r="G177" s="51">
        <v>3</v>
      </c>
      <c r="H177" s="51"/>
      <c r="I177" s="51">
        <v>14</v>
      </c>
      <c r="J177" s="51">
        <v>68</v>
      </c>
      <c r="K177" s="52" t="s">
        <v>70</v>
      </c>
      <c r="L177" s="51"/>
    </row>
    <row r="178" spans="1:12" ht="15" x14ac:dyDescent="0.25">
      <c r="A178" s="25"/>
      <c r="B178" s="16"/>
      <c r="C178" s="11"/>
      <c r="D178" s="7" t="s">
        <v>23</v>
      </c>
      <c r="E178" s="50" t="s">
        <v>65</v>
      </c>
      <c r="F178" s="51">
        <v>150</v>
      </c>
      <c r="G178" s="51">
        <v>1</v>
      </c>
      <c r="H178" s="51"/>
      <c r="I178" s="51">
        <v>15</v>
      </c>
      <c r="J178" s="51">
        <v>71</v>
      </c>
      <c r="K178" s="52" t="s">
        <v>68</v>
      </c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615</v>
      </c>
      <c r="G181" s="21">
        <f t="shared" ref="G181" si="112">SUM(G174:G180)</f>
        <v>39</v>
      </c>
      <c r="H181" s="21">
        <f t="shared" ref="H181" si="113">SUM(H174:H180)</f>
        <v>26</v>
      </c>
      <c r="I181" s="21">
        <f t="shared" ref="I181" si="114">SUM(I174:I180)</f>
        <v>104</v>
      </c>
      <c r="J181" s="21">
        <f t="shared" ref="J181" si="115">SUM(J174:J180)</f>
        <v>825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27</v>
      </c>
      <c r="E187" s="50"/>
      <c r="F187" s="51"/>
      <c r="G187" s="51"/>
      <c r="H187" s="51"/>
      <c r="I187" s="51"/>
      <c r="J187" s="51"/>
      <c r="K187" s="58"/>
      <c r="L187" s="51"/>
    </row>
    <row r="188" spans="1:12" ht="15" x14ac:dyDescent="0.25">
      <c r="A188" s="25"/>
      <c r="B188" s="16"/>
      <c r="C188" s="11"/>
      <c r="D188" s="7" t="s">
        <v>28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 x14ac:dyDescent="0.25">
      <c r="A189" s="25"/>
      <c r="B189" s="16"/>
      <c r="C189" s="11"/>
      <c r="D189" s="7" t="s">
        <v>29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30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 x14ac:dyDescent="0.25">
      <c r="A191" s="25"/>
      <c r="B191" s="16"/>
      <c r="C191" s="11"/>
      <c r="D191" s="7" t="s">
        <v>31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5"/>
      <c r="B192" s="16"/>
      <c r="C192" s="11"/>
      <c r="D192" s="7" t="s">
        <v>32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3" t="s">
        <v>4</v>
      </c>
      <c r="D215" s="64"/>
      <c r="E215" s="33"/>
      <c r="F215" s="34">
        <f>F181+F185+F195+F200+F207+F214</f>
        <v>615</v>
      </c>
      <c r="G215" s="34">
        <f t="shared" ref="G215" si="141">G181+G185+G195+G200+G207+G214</f>
        <v>39</v>
      </c>
      <c r="H215" s="34">
        <f t="shared" ref="H215" si="142">H181+H185+H195+H200+H207+H214</f>
        <v>26</v>
      </c>
      <c r="I215" s="34">
        <f t="shared" ref="I215" si="143">I181+I185+I195+I200+I207+I214</f>
        <v>104</v>
      </c>
      <c r="J215" s="34">
        <f t="shared" ref="J215" si="144">J181+J185+J195+J200+J207+J214</f>
        <v>825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8"/>
      <c r="L230" s="51"/>
    </row>
    <row r="231" spans="1:12" ht="15" x14ac:dyDescent="0.2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8"/>
      <c r="L231" s="51"/>
    </row>
    <row r="232" spans="1:12" ht="15" x14ac:dyDescent="0.2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3" t="s">
        <v>4</v>
      </c>
      <c r="D257" s="64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8"/>
      <c r="L271" s="51"/>
    </row>
    <row r="272" spans="1:12" ht="15" x14ac:dyDescent="0.2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3" t="s">
        <v>4</v>
      </c>
      <c r="D299" s="64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88</v>
      </c>
      <c r="F300" s="48">
        <v>200</v>
      </c>
      <c r="G300" s="48">
        <v>16</v>
      </c>
      <c r="H300" s="48">
        <v>20</v>
      </c>
      <c r="I300" s="48">
        <v>6</v>
      </c>
      <c r="J300" s="48">
        <v>272</v>
      </c>
      <c r="K300" s="49">
        <v>110.03</v>
      </c>
      <c r="L300" s="48"/>
    </row>
    <row r="301" spans="1:12" ht="15" x14ac:dyDescent="0.25">
      <c r="A301" s="25"/>
      <c r="B301" s="16"/>
      <c r="C301" s="11"/>
      <c r="D301" s="6"/>
      <c r="E301" s="50" t="s">
        <v>73</v>
      </c>
      <c r="F301" s="51">
        <v>24</v>
      </c>
      <c r="G301" s="51">
        <v>1</v>
      </c>
      <c r="H301" s="51"/>
      <c r="I301" s="51">
        <v>11</v>
      </c>
      <c r="J301" s="51">
        <v>50</v>
      </c>
      <c r="K301" s="52" t="s">
        <v>75</v>
      </c>
      <c r="L301" s="51"/>
    </row>
    <row r="302" spans="1:12" ht="15" x14ac:dyDescent="0.25">
      <c r="A302" s="25"/>
      <c r="B302" s="16"/>
      <c r="C302" s="11"/>
      <c r="D302" s="7" t="s">
        <v>21</v>
      </c>
      <c r="E302" s="50" t="s">
        <v>58</v>
      </c>
      <c r="F302" s="51">
        <v>200</v>
      </c>
      <c r="G302" s="51">
        <v>1</v>
      </c>
      <c r="H302" s="51"/>
      <c r="I302" s="51">
        <v>15</v>
      </c>
      <c r="J302" s="51">
        <v>66</v>
      </c>
      <c r="K302" s="52">
        <v>13.02</v>
      </c>
      <c r="L302" s="51"/>
    </row>
    <row r="303" spans="1:12" ht="15" x14ac:dyDescent="0.25">
      <c r="A303" s="25"/>
      <c r="B303" s="16"/>
      <c r="C303" s="11"/>
      <c r="D303" s="7" t="s">
        <v>22</v>
      </c>
      <c r="E303" s="50" t="s">
        <v>46</v>
      </c>
      <c r="F303" s="51">
        <v>24</v>
      </c>
      <c r="G303" s="51">
        <v>2</v>
      </c>
      <c r="H303" s="51"/>
      <c r="I303" s="51">
        <v>11</v>
      </c>
      <c r="J303" s="51">
        <v>55</v>
      </c>
      <c r="K303" s="52">
        <v>5.0199999999999996</v>
      </c>
      <c r="L303" s="51"/>
    </row>
    <row r="304" spans="1:12" ht="15" x14ac:dyDescent="0.25">
      <c r="A304" s="25"/>
      <c r="B304" s="16"/>
      <c r="C304" s="11"/>
      <c r="D304" s="7" t="s">
        <v>23</v>
      </c>
      <c r="E304" s="50" t="s">
        <v>74</v>
      </c>
      <c r="F304" s="51">
        <v>160</v>
      </c>
      <c r="G304" s="51">
        <v>1</v>
      </c>
      <c r="H304" s="51">
        <v>1</v>
      </c>
      <c r="I304" s="51">
        <v>16</v>
      </c>
      <c r="J304" s="51">
        <v>75</v>
      </c>
      <c r="K304" s="52" t="s">
        <v>76</v>
      </c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608</v>
      </c>
      <c r="G307" s="21">
        <f t="shared" ref="G307" si="215">SUM(G300:G306)</f>
        <v>21</v>
      </c>
      <c r="H307" s="21">
        <f t="shared" ref="H307" si="216">SUM(H300:H306)</f>
        <v>21</v>
      </c>
      <c r="I307" s="21">
        <f t="shared" ref="I307" si="217">SUM(I300:I306)</f>
        <v>59</v>
      </c>
      <c r="J307" s="21">
        <f t="shared" ref="J307" si="218">SUM(J300:J306)</f>
        <v>518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27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 x14ac:dyDescent="0.25">
      <c r="A314" s="25"/>
      <c r="B314" s="16"/>
      <c r="C314" s="11"/>
      <c r="D314" s="7" t="s">
        <v>28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 x14ac:dyDescent="0.25">
      <c r="A315" s="25"/>
      <c r="B315" s="16"/>
      <c r="C315" s="11"/>
      <c r="D315" s="7" t="s">
        <v>29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30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25"/>
      <c r="B317" s="16"/>
      <c r="C317" s="11"/>
      <c r="D317" s="7" t="s">
        <v>31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5"/>
      <c r="B318" s="16"/>
      <c r="C318" s="11"/>
      <c r="D318" s="7" t="s">
        <v>32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29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22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3" t="s">
        <v>4</v>
      </c>
      <c r="D341" s="64"/>
      <c r="E341" s="33"/>
      <c r="F341" s="34">
        <f>F307+F311+F321+F326+F333+F340</f>
        <v>608</v>
      </c>
      <c r="G341" s="34">
        <f t="shared" ref="G341" si="245">G307+G311+G321+G326+G333+G340</f>
        <v>21</v>
      </c>
      <c r="H341" s="34">
        <f t="shared" ref="H341" si="246">H307+H311+H321+H326+H333+H340</f>
        <v>21</v>
      </c>
      <c r="I341" s="34">
        <f t="shared" ref="I341" si="247">I307+I311+I321+I326+I333+I340</f>
        <v>59</v>
      </c>
      <c r="J341" s="34">
        <f t="shared" ref="J341" si="248">J307+J311+J321+J326+J333+J340</f>
        <v>518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57</v>
      </c>
      <c r="F342" s="48">
        <v>250</v>
      </c>
      <c r="G342" s="48">
        <v>7</v>
      </c>
      <c r="H342" s="48">
        <v>8</v>
      </c>
      <c r="I342" s="48">
        <v>51</v>
      </c>
      <c r="J342" s="49">
        <v>309</v>
      </c>
      <c r="K342" s="48" t="s">
        <v>77</v>
      </c>
      <c r="L342" s="48"/>
    </row>
    <row r="343" spans="1:12" ht="15" x14ac:dyDescent="0.25">
      <c r="A343" s="15"/>
      <c r="B343" s="16"/>
      <c r="C343" s="11"/>
      <c r="D343" s="6"/>
      <c r="E343" s="50" t="s">
        <v>49</v>
      </c>
      <c r="F343" s="51">
        <v>45</v>
      </c>
      <c r="G343" s="51">
        <v>4</v>
      </c>
      <c r="H343" s="51">
        <v>7</v>
      </c>
      <c r="I343" s="51">
        <v>13</v>
      </c>
      <c r="J343" s="52">
        <v>132</v>
      </c>
      <c r="K343" s="51" t="s">
        <v>71</v>
      </c>
      <c r="L343" s="51"/>
    </row>
    <row r="344" spans="1:12" ht="15" x14ac:dyDescent="0.25">
      <c r="A344" s="15"/>
      <c r="B344" s="16"/>
      <c r="C344" s="11"/>
      <c r="D344" s="7" t="s">
        <v>21</v>
      </c>
      <c r="E344" s="50" t="s">
        <v>48</v>
      </c>
      <c r="F344" s="51">
        <v>200</v>
      </c>
      <c r="G344" s="51">
        <v>3</v>
      </c>
      <c r="H344" s="51">
        <v>3</v>
      </c>
      <c r="I344" s="51">
        <v>16</v>
      </c>
      <c r="J344" s="52">
        <v>106</v>
      </c>
      <c r="K344" s="51" t="s">
        <v>69</v>
      </c>
      <c r="L344" s="51"/>
    </row>
    <row r="345" spans="1:12" ht="15" x14ac:dyDescent="0.25">
      <c r="A345" s="15"/>
      <c r="B345" s="16"/>
      <c r="C345" s="11"/>
      <c r="D345" s="7" t="s">
        <v>22</v>
      </c>
      <c r="E345" s="50" t="s">
        <v>46</v>
      </c>
      <c r="F345" s="51">
        <v>24</v>
      </c>
      <c r="G345" s="51">
        <v>2</v>
      </c>
      <c r="H345" s="51"/>
      <c r="I345" s="51">
        <v>11</v>
      </c>
      <c r="J345" s="52">
        <v>55</v>
      </c>
      <c r="K345" s="51" t="s">
        <v>78</v>
      </c>
      <c r="L345" s="51"/>
    </row>
    <row r="346" spans="1:12" ht="15" x14ac:dyDescent="0.2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2"/>
      <c r="K346" s="51"/>
      <c r="L346" s="51"/>
    </row>
    <row r="347" spans="1:12" ht="15" x14ac:dyDescent="0.25">
      <c r="A347" s="15"/>
      <c r="B347" s="16"/>
      <c r="C347" s="11"/>
      <c r="D347" s="6"/>
      <c r="E347" s="50" t="s">
        <v>54</v>
      </c>
      <c r="F347" s="51">
        <v>125</v>
      </c>
      <c r="G347" s="51">
        <v>6</v>
      </c>
      <c r="H347" s="51">
        <v>4</v>
      </c>
      <c r="I347" s="51">
        <v>4</v>
      </c>
      <c r="J347" s="52">
        <v>79</v>
      </c>
      <c r="K347" s="51" t="s">
        <v>63</v>
      </c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644</v>
      </c>
      <c r="G349" s="21">
        <f t="shared" ref="G349" si="250">SUM(G342:G348)</f>
        <v>22</v>
      </c>
      <c r="H349" s="21">
        <f t="shared" ref="H349" si="251">SUM(H342:H348)</f>
        <v>22</v>
      </c>
      <c r="I349" s="21">
        <f t="shared" ref="I349" si="252">SUM(I342:I348)</f>
        <v>95</v>
      </c>
      <c r="J349" s="21">
        <f t="shared" ref="J349" si="253">SUM(J342:J348)</f>
        <v>681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27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 x14ac:dyDescent="0.25">
      <c r="A356" s="15"/>
      <c r="B356" s="16"/>
      <c r="C356" s="11"/>
      <c r="D356" s="7" t="s">
        <v>28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 x14ac:dyDescent="0.25">
      <c r="A357" s="15"/>
      <c r="B357" s="16"/>
      <c r="C357" s="11"/>
      <c r="D357" s="7" t="s">
        <v>29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 x14ac:dyDescent="0.25">
      <c r="A358" s="15"/>
      <c r="B358" s="16"/>
      <c r="C358" s="11"/>
      <c r="D358" s="7" t="s">
        <v>30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15"/>
      <c r="B359" s="16"/>
      <c r="C359" s="11"/>
      <c r="D359" s="7" t="s">
        <v>31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5"/>
      <c r="B360" s="16"/>
      <c r="C360" s="11"/>
      <c r="D360" s="7" t="s">
        <v>32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22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3" t="s">
        <v>4</v>
      </c>
      <c r="D383" s="64"/>
      <c r="E383" s="33"/>
      <c r="F383" s="34">
        <f>F349+F353+F363+F368+F375+F382</f>
        <v>644</v>
      </c>
      <c r="G383" s="34">
        <f t="shared" ref="G383" si="279">G349+G353+G363+G368+G375+G382</f>
        <v>22</v>
      </c>
      <c r="H383" s="34">
        <f t="shared" ref="H383" si="280">H349+H353+H363+H368+H375+H382</f>
        <v>22</v>
      </c>
      <c r="I383" s="34">
        <f t="shared" ref="I383" si="281">I349+I353+I363+I368+I375+I382</f>
        <v>95</v>
      </c>
      <c r="J383" s="34">
        <f t="shared" ref="J383" si="282">J349+J353+J363+J368+J375+J382</f>
        <v>681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59</v>
      </c>
      <c r="F384" s="48">
        <v>250</v>
      </c>
      <c r="G384" s="48">
        <v>10</v>
      </c>
      <c r="H384" s="48">
        <v>11</v>
      </c>
      <c r="I384" s="48">
        <v>39</v>
      </c>
      <c r="J384" s="48">
        <v>293</v>
      </c>
      <c r="K384" s="49" t="s">
        <v>67</v>
      </c>
      <c r="L384" s="48"/>
    </row>
    <row r="385" spans="1:12" ht="15" x14ac:dyDescent="0.25">
      <c r="A385" s="25"/>
      <c r="B385" s="16"/>
      <c r="C385" s="11"/>
      <c r="D385" s="6"/>
      <c r="E385" s="50" t="s">
        <v>90</v>
      </c>
      <c r="F385" s="51">
        <v>45</v>
      </c>
      <c r="G385" s="51">
        <v>3</v>
      </c>
      <c r="H385" s="51">
        <v>12</v>
      </c>
      <c r="I385" s="51">
        <v>14</v>
      </c>
      <c r="J385" s="51">
        <v>175</v>
      </c>
      <c r="K385" s="52">
        <v>45.08</v>
      </c>
      <c r="L385" s="51"/>
    </row>
    <row r="386" spans="1:12" ht="15" x14ac:dyDescent="0.25">
      <c r="A386" s="25"/>
      <c r="B386" s="16"/>
      <c r="C386" s="11"/>
      <c r="D386" s="7" t="s">
        <v>21</v>
      </c>
      <c r="E386" s="50" t="s">
        <v>50</v>
      </c>
      <c r="F386" s="51">
        <v>200</v>
      </c>
      <c r="G386" s="51"/>
      <c r="H386" s="51"/>
      <c r="I386" s="51">
        <v>14</v>
      </c>
      <c r="J386" s="51">
        <v>62</v>
      </c>
      <c r="K386" s="52" t="s">
        <v>81</v>
      </c>
      <c r="L386" s="51"/>
    </row>
    <row r="387" spans="1:12" ht="15" x14ac:dyDescent="0.25">
      <c r="A387" s="25"/>
      <c r="B387" s="16"/>
      <c r="C387" s="11"/>
      <c r="D387" s="7" t="s">
        <v>22</v>
      </c>
      <c r="E387" s="50" t="s">
        <v>46</v>
      </c>
      <c r="F387" s="51">
        <v>30</v>
      </c>
      <c r="G387" s="51">
        <v>3</v>
      </c>
      <c r="H387" s="51"/>
      <c r="I387" s="51">
        <v>14</v>
      </c>
      <c r="J387" s="51">
        <v>68</v>
      </c>
      <c r="K387" s="52">
        <v>762</v>
      </c>
      <c r="L387" s="51"/>
    </row>
    <row r="388" spans="1:12" ht="15.75" thickBot="1" x14ac:dyDescent="0.3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F384+F385+F386+F387</f>
        <v>525</v>
      </c>
      <c r="G391" s="21">
        <f t="shared" ref="G391:J391" si="284">G384+G385+G386+G387</f>
        <v>16</v>
      </c>
      <c r="H391" s="21">
        <f t="shared" si="284"/>
        <v>23</v>
      </c>
      <c r="I391" s="21">
        <f t="shared" si="284"/>
        <v>81</v>
      </c>
      <c r="J391" s="21">
        <f t="shared" si="284"/>
        <v>598</v>
      </c>
      <c r="K391" s="27"/>
      <c r="L391" s="21">
        <f t="shared" ref="L391:L433" si="285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6">SUM(G392:G394)</f>
        <v>0</v>
      </c>
      <c r="H395" s="21">
        <f t="shared" ref="H395" si="287">SUM(H392:H394)</f>
        <v>0</v>
      </c>
      <c r="I395" s="21">
        <f t="shared" ref="I395" si="288">SUM(I392:I394)</f>
        <v>0</v>
      </c>
      <c r="J395" s="21">
        <f t="shared" ref="J395" si="289">SUM(J392:J394)</f>
        <v>0</v>
      </c>
      <c r="K395" s="27"/>
      <c r="L395" s="21">
        <f t="shared" ref="L395" ca="1" si="290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27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 x14ac:dyDescent="0.25">
      <c r="A398" s="25"/>
      <c r="B398" s="16"/>
      <c r="C398" s="11"/>
      <c r="D398" s="7" t="s">
        <v>28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 x14ac:dyDescent="0.25">
      <c r="A399" s="25"/>
      <c r="B399" s="16"/>
      <c r="C399" s="11"/>
      <c r="D399" s="7" t="s">
        <v>29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30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7" t="s">
        <v>31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5"/>
      <c r="B402" s="16"/>
      <c r="C402" s="11"/>
      <c r="D402" s="7" t="s">
        <v>32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0</v>
      </c>
      <c r="G405" s="21">
        <f t="shared" ref="G405" si="291">SUM(G396:G404)</f>
        <v>0</v>
      </c>
      <c r="H405" s="21">
        <f t="shared" ref="H405" si="292">SUM(H396:H404)</f>
        <v>0</v>
      </c>
      <c r="I405" s="21">
        <f t="shared" ref="I405" si="293">SUM(I396:I404)</f>
        <v>0</v>
      </c>
      <c r="J405" s="21">
        <f t="shared" ref="J405" si="294">SUM(J396:J404)</f>
        <v>0</v>
      </c>
      <c r="K405" s="27"/>
      <c r="L405" s="21">
        <f t="shared" ref="L405" ca="1" si="295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0</v>
      </c>
      <c r="G410" s="21">
        <f t="shared" ref="G410" si="296">SUM(G406:G409)</f>
        <v>0</v>
      </c>
      <c r="H410" s="21">
        <f t="shared" ref="H410" si="297">SUM(H406:H409)</f>
        <v>0</v>
      </c>
      <c r="I410" s="21">
        <f t="shared" ref="I410" si="298">SUM(I406:I409)</f>
        <v>0</v>
      </c>
      <c r="J410" s="21">
        <f t="shared" ref="J410" si="299">SUM(J406:J409)</f>
        <v>0</v>
      </c>
      <c r="K410" s="27"/>
      <c r="L410" s="21">
        <f t="shared" ref="L410" ca="1" si="300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29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22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" si="301">SUM(G411:G416)</f>
        <v>0</v>
      </c>
      <c r="H417" s="21">
        <f t="shared" ref="H417" si="302">SUM(H411:H416)</f>
        <v>0</v>
      </c>
      <c r="I417" s="21">
        <f t="shared" ref="I417" si="303">SUM(I411:I416)</f>
        <v>0</v>
      </c>
      <c r="J417" s="21">
        <f t="shared" ref="J417" si="304">SUM(J411:J416)</f>
        <v>0</v>
      </c>
      <c r="K417" s="27"/>
      <c r="L417" s="21">
        <f t="shared" ref="L417" ca="1" si="305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306">SUM(G418:G423)</f>
        <v>0</v>
      </c>
      <c r="H424" s="21">
        <f t="shared" ref="H424" si="307">SUM(H418:H423)</f>
        <v>0</v>
      </c>
      <c r="I424" s="21">
        <f t="shared" ref="I424" si="308">SUM(I418:I423)</f>
        <v>0</v>
      </c>
      <c r="J424" s="21">
        <f t="shared" ref="J424" si="309">SUM(J418:J423)</f>
        <v>0</v>
      </c>
      <c r="K424" s="27"/>
      <c r="L424" s="21">
        <f t="shared" ref="L424" ca="1" si="310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3" t="s">
        <v>4</v>
      </c>
      <c r="D425" s="64"/>
      <c r="E425" s="33"/>
      <c r="F425" s="34">
        <f>F391+F395+F405+F410+F417+F424</f>
        <v>525</v>
      </c>
      <c r="G425" s="34">
        <f t="shared" ref="G425" si="311">G391+G395+G405+G410+G417+G424</f>
        <v>16</v>
      </c>
      <c r="H425" s="34">
        <f t="shared" ref="H425" si="312">H391+H395+H405+H410+H417+H424</f>
        <v>23</v>
      </c>
      <c r="I425" s="34">
        <f t="shared" ref="I425" si="313">I391+I395+I405+I410+I417+I424</f>
        <v>81</v>
      </c>
      <c r="J425" s="34">
        <f t="shared" ref="J425" si="314">J391+J395+J405+J410+J417+J424</f>
        <v>598</v>
      </c>
      <c r="K425" s="35"/>
      <c r="L425" s="34">
        <f t="shared" ref="L425" ca="1" si="315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 t="s">
        <v>91</v>
      </c>
      <c r="F426" s="48">
        <v>180</v>
      </c>
      <c r="G426" s="48">
        <v>9</v>
      </c>
      <c r="H426" s="48">
        <v>7</v>
      </c>
      <c r="I426" s="48">
        <v>41</v>
      </c>
      <c r="J426" s="48">
        <v>260</v>
      </c>
      <c r="K426" s="49">
        <v>53.01</v>
      </c>
      <c r="L426" s="48"/>
    </row>
    <row r="427" spans="1:12" ht="15" x14ac:dyDescent="0.25">
      <c r="A427" s="25"/>
      <c r="B427" s="16"/>
      <c r="C427" s="11"/>
      <c r="D427" s="6"/>
      <c r="E427" s="50" t="s">
        <v>49</v>
      </c>
      <c r="F427" s="51">
        <v>45</v>
      </c>
      <c r="G427" s="51">
        <v>4</v>
      </c>
      <c r="H427" s="51">
        <v>7</v>
      </c>
      <c r="I427" s="51">
        <v>13</v>
      </c>
      <c r="J427" s="51">
        <v>132</v>
      </c>
      <c r="K427" s="52" t="s">
        <v>71</v>
      </c>
      <c r="L427" s="51"/>
    </row>
    <row r="428" spans="1:12" ht="15" x14ac:dyDescent="0.25">
      <c r="A428" s="25"/>
      <c r="B428" s="16"/>
      <c r="C428" s="11"/>
      <c r="D428" s="7" t="s">
        <v>21</v>
      </c>
      <c r="E428" s="50" t="s">
        <v>60</v>
      </c>
      <c r="F428" s="51">
        <v>200</v>
      </c>
      <c r="G428" s="51"/>
      <c r="H428" s="51"/>
      <c r="I428" s="51">
        <v>5</v>
      </c>
      <c r="J428" s="51">
        <v>22</v>
      </c>
      <c r="K428" s="52">
        <v>33</v>
      </c>
      <c r="L428" s="51"/>
    </row>
    <row r="429" spans="1:12" ht="15" x14ac:dyDescent="0.25">
      <c r="A429" s="25"/>
      <c r="B429" s="16"/>
      <c r="C429" s="11"/>
      <c r="D429" s="7" t="s">
        <v>22</v>
      </c>
      <c r="E429" s="50" t="s">
        <v>46</v>
      </c>
      <c r="F429" s="51">
        <v>24</v>
      </c>
      <c r="G429" s="51">
        <v>2</v>
      </c>
      <c r="H429" s="51"/>
      <c r="I429" s="51">
        <v>11</v>
      </c>
      <c r="J429" s="51">
        <v>55</v>
      </c>
      <c r="K429" s="52" t="s">
        <v>78</v>
      </c>
      <c r="L429" s="51"/>
    </row>
    <row r="430" spans="1:12" ht="15" x14ac:dyDescent="0.25">
      <c r="A430" s="25"/>
      <c r="B430" s="16"/>
      <c r="C430" s="11"/>
      <c r="D430" s="7" t="s">
        <v>23</v>
      </c>
      <c r="E430" s="50" t="s">
        <v>92</v>
      </c>
      <c r="F430" s="51">
        <v>200</v>
      </c>
      <c r="G430" s="51">
        <v>3</v>
      </c>
      <c r="H430" s="51">
        <v>1</v>
      </c>
      <c r="I430" s="51">
        <v>42</v>
      </c>
      <c r="J430" s="51">
        <v>192</v>
      </c>
      <c r="K430" s="52">
        <v>58.04</v>
      </c>
      <c r="L430" s="51"/>
    </row>
    <row r="431" spans="1:12" ht="15" x14ac:dyDescent="0.25">
      <c r="A431" s="25"/>
      <c r="B431" s="16"/>
      <c r="C431" s="11"/>
      <c r="D431" s="6"/>
      <c r="E431" s="50" t="s">
        <v>62</v>
      </c>
      <c r="F431" s="51">
        <v>125</v>
      </c>
      <c r="G431" s="51">
        <v>6</v>
      </c>
      <c r="H431" s="51">
        <v>4</v>
      </c>
      <c r="I431" s="51">
        <v>4</v>
      </c>
      <c r="J431" s="51">
        <v>79</v>
      </c>
      <c r="K431" s="52">
        <v>7.02</v>
      </c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774</v>
      </c>
      <c r="G433" s="21">
        <f t="shared" ref="G433" si="316">SUM(G426:G432)</f>
        <v>24</v>
      </c>
      <c r="H433" s="21">
        <f t="shared" ref="H433" si="317">SUM(H426:H432)</f>
        <v>19</v>
      </c>
      <c r="I433" s="21">
        <f t="shared" ref="I433" si="318">SUM(I426:I432)</f>
        <v>116</v>
      </c>
      <c r="J433" s="21">
        <f t="shared" ref="J433" si="319">SUM(J426:J432)</f>
        <v>740</v>
      </c>
      <c r="K433" s="27"/>
      <c r="L433" s="21">
        <f t="shared" si="285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20">SUM(G434:G436)</f>
        <v>0</v>
      </c>
      <c r="H437" s="21">
        <f t="shared" ref="H437" si="321">SUM(H434:H436)</f>
        <v>0</v>
      </c>
      <c r="I437" s="21">
        <f t="shared" ref="I437" si="322">SUM(I434:I436)</f>
        <v>0</v>
      </c>
      <c r="J437" s="21">
        <f t="shared" ref="J437" si="323">SUM(J434:J436)</f>
        <v>0</v>
      </c>
      <c r="K437" s="27"/>
      <c r="L437" s="21">
        <f t="shared" ref="L437" ca="1" si="324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27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28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29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30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31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32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0</v>
      </c>
      <c r="G447" s="21">
        <f t="shared" ref="G447" si="325">SUM(G438:G446)</f>
        <v>0</v>
      </c>
      <c r="H447" s="21">
        <f t="shared" ref="H447" si="326">SUM(H438:H446)</f>
        <v>0</v>
      </c>
      <c r="I447" s="21">
        <f t="shared" ref="I447" si="327">SUM(I438:I446)</f>
        <v>0</v>
      </c>
      <c r="J447" s="21">
        <f t="shared" ref="J447" si="328">SUM(J438:J446)</f>
        <v>0</v>
      </c>
      <c r="K447" s="27"/>
      <c r="L447" s="21">
        <f t="shared" ref="L447" ca="1" si="329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0</v>
      </c>
      <c r="G452" s="21">
        <f t="shared" ref="G452" si="330">SUM(G448:G451)</f>
        <v>0</v>
      </c>
      <c r="H452" s="21">
        <f t="shared" ref="H452" si="331">SUM(H448:H451)</f>
        <v>0</v>
      </c>
      <c r="I452" s="21">
        <f t="shared" ref="I452" si="332">SUM(I448:I451)</f>
        <v>0</v>
      </c>
      <c r="J452" s="21">
        <f t="shared" ref="J452" si="333">SUM(J448:J451)</f>
        <v>0</v>
      </c>
      <c r="K452" s="27"/>
      <c r="L452" s="21">
        <f t="shared" ref="L452" ca="1" si="334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22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" si="335">SUM(G453:G458)</f>
        <v>0</v>
      </c>
      <c r="H459" s="21">
        <f t="shared" ref="H459" si="336">SUM(H453:H458)</f>
        <v>0</v>
      </c>
      <c r="I459" s="21">
        <f t="shared" ref="I459" si="337">SUM(I453:I458)</f>
        <v>0</v>
      </c>
      <c r="J459" s="21">
        <f t="shared" ref="J459" si="338">SUM(J453:J458)</f>
        <v>0</v>
      </c>
      <c r="K459" s="27"/>
      <c r="L459" s="21">
        <f t="shared" ref="L459" ca="1" si="339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40">SUM(G460:G465)</f>
        <v>0</v>
      </c>
      <c r="H466" s="21">
        <f t="shared" ref="H466" si="341">SUM(H460:H465)</f>
        <v>0</v>
      </c>
      <c r="I466" s="21">
        <f t="shared" ref="I466" si="342">SUM(I460:I465)</f>
        <v>0</v>
      </c>
      <c r="J466" s="21">
        <f t="shared" ref="J466" si="343">SUM(J460:J465)</f>
        <v>0</v>
      </c>
      <c r="K466" s="27"/>
      <c r="L466" s="21">
        <f t="shared" ref="L466" ca="1" si="344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3" t="s">
        <v>4</v>
      </c>
      <c r="D467" s="64"/>
      <c r="E467" s="33"/>
      <c r="F467" s="34">
        <f>F433+F437+F447+F452+F459+F466</f>
        <v>774</v>
      </c>
      <c r="G467" s="34">
        <f t="shared" ref="G467" si="345">G433+G437+G447+G452+G459+G466</f>
        <v>24</v>
      </c>
      <c r="H467" s="34">
        <f t="shared" ref="H467" si="346">H433+H437+H447+H452+H459+H466</f>
        <v>19</v>
      </c>
      <c r="I467" s="34">
        <f t="shared" ref="I467" si="347">I433+I437+I447+I452+I459+I466</f>
        <v>116</v>
      </c>
      <c r="J467" s="34">
        <f t="shared" ref="J467" si="348">J433+J437+J447+J452+J459+J466</f>
        <v>740</v>
      </c>
      <c r="K467" s="35"/>
      <c r="L467" s="34">
        <f t="shared" ref="L467" ca="1" si="349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 t="s">
        <v>82</v>
      </c>
      <c r="F468" s="48">
        <v>250</v>
      </c>
      <c r="G468" s="48">
        <v>3</v>
      </c>
      <c r="H468" s="48">
        <v>8</v>
      </c>
      <c r="I468" s="48">
        <v>10</v>
      </c>
      <c r="J468" s="48">
        <v>124</v>
      </c>
      <c r="K468" s="49" t="s">
        <v>83</v>
      </c>
      <c r="L468" s="48"/>
    </row>
    <row r="469" spans="1:12" ht="15" x14ac:dyDescent="0.25">
      <c r="A469" s="25"/>
      <c r="B469" s="16"/>
      <c r="C469" s="11"/>
      <c r="D469" s="6"/>
      <c r="E469" s="50" t="s">
        <v>85</v>
      </c>
      <c r="F469" s="51">
        <v>70</v>
      </c>
      <c r="G469" s="51">
        <v>5</v>
      </c>
      <c r="H469" s="51">
        <v>9</v>
      </c>
      <c r="I469" s="51">
        <v>42</v>
      </c>
      <c r="J469" s="51">
        <v>273</v>
      </c>
      <c r="K469" s="52">
        <v>20</v>
      </c>
      <c r="L469" s="51"/>
    </row>
    <row r="470" spans="1:12" ht="15" x14ac:dyDescent="0.25">
      <c r="A470" s="25"/>
      <c r="B470" s="16"/>
      <c r="C470" s="11"/>
      <c r="D470" s="7" t="s">
        <v>21</v>
      </c>
      <c r="E470" s="50" t="s">
        <v>53</v>
      </c>
      <c r="F470" s="51">
        <v>200</v>
      </c>
      <c r="G470" s="51">
        <v>3</v>
      </c>
      <c r="H470" s="51">
        <v>3</v>
      </c>
      <c r="I470" s="51">
        <v>18</v>
      </c>
      <c r="J470" s="51">
        <v>115</v>
      </c>
      <c r="K470" s="52">
        <v>242</v>
      </c>
      <c r="L470" s="51"/>
    </row>
    <row r="471" spans="1:12" ht="15" x14ac:dyDescent="0.25">
      <c r="A471" s="25"/>
      <c r="B471" s="16"/>
      <c r="C471" s="11"/>
      <c r="D471" s="7" t="s">
        <v>22</v>
      </c>
      <c r="E471" s="50" t="s">
        <v>46</v>
      </c>
      <c r="F471" s="51">
        <v>60</v>
      </c>
      <c r="G471" s="51">
        <v>5</v>
      </c>
      <c r="H471" s="51">
        <v>1</v>
      </c>
      <c r="I471" s="51">
        <v>27</v>
      </c>
      <c r="J471" s="51">
        <v>137</v>
      </c>
      <c r="K471" s="52" t="s">
        <v>84</v>
      </c>
      <c r="L471" s="51"/>
    </row>
    <row r="472" spans="1:12" ht="15" x14ac:dyDescent="0.25">
      <c r="A472" s="25"/>
      <c r="B472" s="16"/>
      <c r="C472" s="11"/>
      <c r="D472" s="7" t="s">
        <v>23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580</v>
      </c>
      <c r="G475" s="21">
        <f t="shared" ref="G475" si="350">SUM(G468:G474)</f>
        <v>16</v>
      </c>
      <c r="H475" s="21">
        <f t="shared" ref="H475" si="351">SUM(H468:H474)</f>
        <v>21</v>
      </c>
      <c r="I475" s="21">
        <f t="shared" ref="I475" si="352">SUM(I468:I474)</f>
        <v>97</v>
      </c>
      <c r="J475" s="21">
        <f t="shared" ref="J475" si="353">SUM(J468:J474)</f>
        <v>649</v>
      </c>
      <c r="K475" s="27"/>
      <c r="L475" s="21">
        <f t="shared" ref="L475:L517" si="354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55">SUM(G476:G478)</f>
        <v>0</v>
      </c>
      <c r="H479" s="21">
        <f t="shared" ref="H479" si="356">SUM(H476:H478)</f>
        <v>0</v>
      </c>
      <c r="I479" s="21">
        <f t="shared" ref="I479" si="357">SUM(I476:I478)</f>
        <v>0</v>
      </c>
      <c r="J479" s="21">
        <f t="shared" ref="J479" si="358">SUM(J476:J478)</f>
        <v>0</v>
      </c>
      <c r="K479" s="27"/>
      <c r="L479" s="21">
        <f t="shared" ref="L479" ca="1" si="359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27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28</v>
      </c>
      <c r="E482" s="50"/>
      <c r="F482" s="51"/>
      <c r="G482" s="51"/>
      <c r="H482" s="51"/>
      <c r="I482" s="51"/>
      <c r="J482" s="51"/>
      <c r="K482" s="58"/>
      <c r="L482" s="51"/>
    </row>
    <row r="483" spans="1:12" ht="15" x14ac:dyDescent="0.25">
      <c r="A483" s="25"/>
      <c r="B483" s="16"/>
      <c r="C483" s="11"/>
      <c r="D483" s="7" t="s">
        <v>29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30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31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32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0</v>
      </c>
      <c r="G489" s="21">
        <f t="shared" ref="G489" si="360">SUM(G480:G488)</f>
        <v>0</v>
      </c>
      <c r="H489" s="21">
        <f t="shared" ref="H489" si="361">SUM(H480:H488)</f>
        <v>0</v>
      </c>
      <c r="I489" s="21">
        <f t="shared" ref="I489" si="362">SUM(I480:I488)</f>
        <v>0</v>
      </c>
      <c r="J489" s="21">
        <f t="shared" ref="J489" si="363">SUM(J480:J488)</f>
        <v>0</v>
      </c>
      <c r="K489" s="27"/>
      <c r="L489" s="21">
        <f t="shared" ref="L489" ca="1" si="364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0</v>
      </c>
      <c r="G494" s="21">
        <f t="shared" ref="G494" si="365">SUM(G490:G493)</f>
        <v>0</v>
      </c>
      <c r="H494" s="21">
        <f t="shared" ref="H494" si="366">SUM(H490:H493)</f>
        <v>0</v>
      </c>
      <c r="I494" s="21">
        <f t="shared" ref="I494" si="367">SUM(I490:I493)</f>
        <v>0</v>
      </c>
      <c r="J494" s="21">
        <f t="shared" ref="J494" si="368">SUM(J490:J493)</f>
        <v>0</v>
      </c>
      <c r="K494" s="27"/>
      <c r="L494" s="21">
        <f t="shared" ref="L494" ca="1" si="369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70">SUM(G495:G500)</f>
        <v>0</v>
      </c>
      <c r="H501" s="21">
        <f t="shared" ref="H501" si="371">SUM(H495:H500)</f>
        <v>0</v>
      </c>
      <c r="I501" s="21">
        <f t="shared" ref="I501" si="372">SUM(I495:I500)</f>
        <v>0</v>
      </c>
      <c r="J501" s="21">
        <f t="shared" ref="J501" si="373">SUM(J495:J500)</f>
        <v>0</v>
      </c>
      <c r="K501" s="27"/>
      <c r="L501" s="21">
        <f t="shared" ref="L501" ca="1" si="374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75">SUM(G502:G507)</f>
        <v>0</v>
      </c>
      <c r="H508" s="21">
        <f t="shared" ref="H508" si="376">SUM(H502:H507)</f>
        <v>0</v>
      </c>
      <c r="I508" s="21">
        <f t="shared" ref="I508" si="377">SUM(I502:I507)</f>
        <v>0</v>
      </c>
      <c r="J508" s="21">
        <f t="shared" ref="J508" si="378">SUM(J502:J507)</f>
        <v>0</v>
      </c>
      <c r="K508" s="27"/>
      <c r="L508" s="21">
        <f t="shared" ref="L508" ca="1" si="379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3" t="s">
        <v>4</v>
      </c>
      <c r="D509" s="64"/>
      <c r="E509" s="33"/>
      <c r="F509" s="34">
        <f>F475+F479+F489+F494+F501+F508</f>
        <v>580</v>
      </c>
      <c r="G509" s="34">
        <f t="shared" ref="G509" si="380">G475+G479+G489+G494+G501+G508</f>
        <v>16</v>
      </c>
      <c r="H509" s="34">
        <f t="shared" ref="H509" si="381">H475+H479+H489+H494+H501+H508</f>
        <v>21</v>
      </c>
      <c r="I509" s="34">
        <f t="shared" ref="I509" si="382">I475+I479+I489+I494+I501+I508</f>
        <v>97</v>
      </c>
      <c r="J509" s="34">
        <f t="shared" ref="J509" si="383">J475+J479+J489+J494+J501+J508</f>
        <v>649</v>
      </c>
      <c r="K509" s="35"/>
      <c r="L509" s="34">
        <f t="shared" ref="L509" ca="1" si="384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85">SUM(G510:G516)</f>
        <v>0</v>
      </c>
      <c r="H517" s="21">
        <f t="shared" ref="H517" si="386">SUM(H510:H516)</f>
        <v>0</v>
      </c>
      <c r="I517" s="21">
        <f t="shared" ref="I517" si="387">SUM(I510:I516)</f>
        <v>0</v>
      </c>
      <c r="J517" s="21">
        <f t="shared" ref="J517" si="388">SUM(J510:J516)</f>
        <v>0</v>
      </c>
      <c r="K517" s="27"/>
      <c r="L517" s="21">
        <f t="shared" si="354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89">SUM(G518:G520)</f>
        <v>0</v>
      </c>
      <c r="H521" s="21">
        <f t="shared" ref="H521" si="390">SUM(H518:H520)</f>
        <v>0</v>
      </c>
      <c r="I521" s="21">
        <f t="shared" ref="I521" si="391">SUM(I518:I520)</f>
        <v>0</v>
      </c>
      <c r="J521" s="21">
        <f t="shared" ref="J521" si="392">SUM(J518:J520)</f>
        <v>0</v>
      </c>
      <c r="K521" s="27"/>
      <c r="L521" s="21">
        <f t="shared" ref="L521" ca="1" si="393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94">SUM(G522:G530)</f>
        <v>0</v>
      </c>
      <c r="H531" s="21">
        <f t="shared" ref="H531" si="395">SUM(H522:H530)</f>
        <v>0</v>
      </c>
      <c r="I531" s="21">
        <f t="shared" ref="I531" si="396">SUM(I522:I530)</f>
        <v>0</v>
      </c>
      <c r="J531" s="21">
        <f t="shared" ref="J531" si="397">SUM(J522:J530)</f>
        <v>0</v>
      </c>
      <c r="K531" s="27"/>
      <c r="L531" s="21">
        <f t="shared" ref="L531" ca="1" si="398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399">SUM(G532:G535)</f>
        <v>0</v>
      </c>
      <c r="H536" s="21">
        <f t="shared" ref="H536" si="400">SUM(H532:H535)</f>
        <v>0</v>
      </c>
      <c r="I536" s="21">
        <f t="shared" ref="I536" si="401">SUM(I532:I535)</f>
        <v>0</v>
      </c>
      <c r="J536" s="21">
        <f t="shared" ref="J536" si="402">SUM(J532:J535)</f>
        <v>0</v>
      </c>
      <c r="K536" s="27"/>
      <c r="L536" s="21">
        <f t="shared" ref="L536" ca="1" si="403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404">SUM(G537:G542)</f>
        <v>0</v>
      </c>
      <c r="H543" s="21">
        <f t="shared" ref="H543" si="405">SUM(H537:H542)</f>
        <v>0</v>
      </c>
      <c r="I543" s="21">
        <f t="shared" ref="I543" si="406">SUM(I537:I542)</f>
        <v>0</v>
      </c>
      <c r="J543" s="21">
        <f t="shared" ref="J543" si="407">SUM(J537:J542)</f>
        <v>0</v>
      </c>
      <c r="K543" s="27"/>
      <c r="L543" s="21">
        <f t="shared" ref="L543" ca="1" si="408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09">SUM(G544:G549)</f>
        <v>0</v>
      </c>
      <c r="H550" s="21">
        <f t="shared" ref="H550" si="410">SUM(H544:H549)</f>
        <v>0</v>
      </c>
      <c r="I550" s="21">
        <f t="shared" ref="I550" si="411">SUM(I544:I549)</f>
        <v>0</v>
      </c>
      <c r="J550" s="21">
        <f t="shared" ref="J550" si="412">SUM(J544:J549)</f>
        <v>0</v>
      </c>
      <c r="K550" s="27"/>
      <c r="L550" s="21">
        <f t="shared" ref="L550" ca="1" si="413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3" t="s">
        <v>4</v>
      </c>
      <c r="D551" s="64"/>
      <c r="E551" s="33"/>
      <c r="F551" s="34">
        <f>F517+F521+F531+F536+F543+F550</f>
        <v>0</v>
      </c>
      <c r="G551" s="34">
        <f t="shared" ref="G551" si="414">G517+G521+G531+G536+G543+G550</f>
        <v>0</v>
      </c>
      <c r="H551" s="34">
        <f t="shared" ref="H551" si="415">H517+H521+H531+H536+H543+H550</f>
        <v>0</v>
      </c>
      <c r="I551" s="34">
        <f t="shared" ref="I551" si="416">I517+I521+I531+I536+I543+I550</f>
        <v>0</v>
      </c>
      <c r="J551" s="34">
        <f t="shared" ref="J551" si="417">J517+J521+J531+J536+J543+J550</f>
        <v>0</v>
      </c>
      <c r="K551" s="35"/>
      <c r="L551" s="34">
        <f t="shared" ref="L551" ca="1" si="418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19">SUM(G552:G558)</f>
        <v>0</v>
      </c>
      <c r="H559" s="21">
        <f t="shared" ref="H559" si="420">SUM(H552:H558)</f>
        <v>0</v>
      </c>
      <c r="I559" s="21">
        <f t="shared" ref="I559" si="421">SUM(I552:I558)</f>
        <v>0</v>
      </c>
      <c r="J559" s="21">
        <f t="shared" ref="J559" si="422">SUM(J552:J558)</f>
        <v>0</v>
      </c>
      <c r="K559" s="27"/>
      <c r="L559" s="21">
        <f t="shared" ref="L559" si="423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24">SUM(G560:G562)</f>
        <v>0</v>
      </c>
      <c r="H563" s="21">
        <f t="shared" ref="H563" si="425">SUM(H560:H562)</f>
        <v>0</v>
      </c>
      <c r="I563" s="21">
        <f t="shared" ref="I563" si="426">SUM(I560:I562)</f>
        <v>0</v>
      </c>
      <c r="J563" s="21">
        <f t="shared" ref="J563" si="427">SUM(J560:J562)</f>
        <v>0</v>
      </c>
      <c r="K563" s="27"/>
      <c r="L563" s="21">
        <f t="shared" ref="L563" ca="1" si="428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29">SUM(G564:G572)</f>
        <v>0</v>
      </c>
      <c r="H573" s="21">
        <f t="shared" ref="H573" si="430">SUM(H564:H572)</f>
        <v>0</v>
      </c>
      <c r="I573" s="21">
        <f t="shared" ref="I573" si="431">SUM(I564:I572)</f>
        <v>0</v>
      </c>
      <c r="J573" s="21">
        <f t="shared" ref="J573" si="432">SUM(J564:J572)</f>
        <v>0</v>
      </c>
      <c r="K573" s="27"/>
      <c r="L573" s="21">
        <f t="shared" ref="L573" ca="1" si="433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34">SUM(G574:G577)</f>
        <v>0</v>
      </c>
      <c r="H578" s="21">
        <f t="shared" ref="H578" si="435">SUM(H574:H577)</f>
        <v>0</v>
      </c>
      <c r="I578" s="21">
        <f t="shared" ref="I578" si="436">SUM(I574:I577)</f>
        <v>0</v>
      </c>
      <c r="J578" s="21">
        <f t="shared" ref="J578" si="437">SUM(J574:J577)</f>
        <v>0</v>
      </c>
      <c r="K578" s="27"/>
      <c r="L578" s="21">
        <f t="shared" ref="L578" ca="1" si="438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39">SUM(G579:G584)</f>
        <v>0</v>
      </c>
      <c r="H585" s="21">
        <f t="shared" ref="H585" si="440">SUM(H579:H584)</f>
        <v>0</v>
      </c>
      <c r="I585" s="21">
        <f t="shared" ref="I585" si="441">SUM(I579:I584)</f>
        <v>0</v>
      </c>
      <c r="J585" s="21">
        <f t="shared" ref="J585" si="442">SUM(J579:J584)</f>
        <v>0</v>
      </c>
      <c r="K585" s="27"/>
      <c r="L585" s="21">
        <f t="shared" ref="L585" ca="1" si="443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4">SUM(G586:G591)</f>
        <v>0</v>
      </c>
      <c r="H592" s="21">
        <f t="shared" ref="H592" si="445">SUM(H586:H591)</f>
        <v>0</v>
      </c>
      <c r="I592" s="21">
        <f t="shared" ref="I592" si="446">SUM(I586:I591)</f>
        <v>0</v>
      </c>
      <c r="J592" s="21">
        <f t="shared" ref="J592" si="447">SUM(J586:J591)</f>
        <v>0</v>
      </c>
      <c r="K592" s="27"/>
      <c r="L592" s="21">
        <f t="shared" ref="L592" ca="1" si="448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0" t="s">
        <v>4</v>
      </c>
      <c r="D593" s="61"/>
      <c r="E593" s="39"/>
      <c r="F593" s="40">
        <f>F559+F563+F573+F578+F585+F592</f>
        <v>0</v>
      </c>
      <c r="G593" s="40">
        <f t="shared" ref="G593" si="449">G559+G563+G573+G578+G585+G592</f>
        <v>0</v>
      </c>
      <c r="H593" s="40">
        <f t="shared" ref="H593" si="450">H559+H563+H573+H578+H585+H592</f>
        <v>0</v>
      </c>
      <c r="I593" s="40">
        <f t="shared" ref="I593" si="451">I559+I563+I573+I578+I585+I592</f>
        <v>0</v>
      </c>
      <c r="J593" s="40">
        <f t="shared" ref="J593" si="452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2" t="s">
        <v>5</v>
      </c>
      <c r="D594" s="62"/>
      <c r="E594" s="6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626</v>
      </c>
      <c r="G594" s="42">
        <f t="shared" ref="G594:L594" si="453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21.7</v>
      </c>
      <c r="H594" s="42">
        <f t="shared" si="453"/>
        <v>20.5</v>
      </c>
      <c r="I594" s="42">
        <f t="shared" si="453"/>
        <v>87.7</v>
      </c>
      <c r="J594" s="42">
        <f t="shared" si="453"/>
        <v>631.20000000000005</v>
      </c>
      <c r="K594" s="42"/>
      <c r="L594" s="42" t="e">
        <f t="shared" ca="1" si="453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buhgalter</cp:lastModifiedBy>
  <dcterms:created xsi:type="dcterms:W3CDTF">2022-05-16T14:23:56Z</dcterms:created>
  <dcterms:modified xsi:type="dcterms:W3CDTF">2026-04-01T03:09:47Z</dcterms:modified>
</cp:coreProperties>
</file>